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<sst xmlns="http://schemas.openxmlformats.org/spreadsheetml/2006/main" count="167" uniqueCount="120">
  <si>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</si>
  <si>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</si>
  <si>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</si>
  <si>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</si>
  <si>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</si>
  <si>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</si>
  <si>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</si>
  <si>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</si>
  <si>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</si>
  <si>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</si>
  <si>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</si>
  <si>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</si>
  <si>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</si>
  <si>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</si>
  <si>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</si>
  <si>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</si>
  <si>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</si>
  <si>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</si>
  <si>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</si>
  <si>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</si>
  <si>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</si>
  <si>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</si>
  <si>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</si>
  <si>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</si>
  <si>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</si>
  <si>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</si>
  <si>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</si>
  <si>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</si>
  <si>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</si>
  <si>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</si>
  <si>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</si>
  <si>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</si>
  <si>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</si>
  <si>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</si>
  <si>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</si>
  <si>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</si>
  <si>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</si>
  <si>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</si>
  <si>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</si>
  <si>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</si>
  <si>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</si>
  <si>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</si>
  <si>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</si>
  <si>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</si>
  <si>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</si>
  <si>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</si>
  <si>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</si>
  <si>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</si>
  <si>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</si>
  <si>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</si>
  <si>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</si>
  <si>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</si>
  <si>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</si>
  <si>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</si>
  <si>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</si>
  <si>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</si>
  <si>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</si>
  <si>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</si>
  <si>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</si>
  <si>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</si>
  <si>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</si>
  <si>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</si>
  <si>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</si>
  <si>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</si>
  <si>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</si>
  <si>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</si>
  <si>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</si>
  <si>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</si>
  <si>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</si>
  <si>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</si>
  <si>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</si>
  <si>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</si>
  <si>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</si>
  <si>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</si>
  <si>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</si>
  <si>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</si>
  <si>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</si>
  <si>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</si>
  <si>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</si>
  <si>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</si>
  <si>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</si>
  <si>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</si>
  <si>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</si>
  <si>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</si>
  <si>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</si>
  <si>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</si>
  <si>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</si>
  <si>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</si>
  <si>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</si>
  <si>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</si>
  <si>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</si>
  <si>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</si>
  <si>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</si>
  <si>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</si>
  <si>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</si>
  <si>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</si>
  <si>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</si>
  <si>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</si>
  <si>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</si>
  <si>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</si>
  <si>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</si>
  <si>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</si>
  <si>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</si>
  <si>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</si>
  <si>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</si>
  <si>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</si>
  <si>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</si>
  <si>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</si>
  <si>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</si>
  <si>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</si>
  <si>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</si>
  <si>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</si>
  <si>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</si>
  <si>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</si>
  <si>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</si>
  <si>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</si>
  <si>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</si>
  <si>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</si>
  <si>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2015 рік станом на 05.07.2015 року</t>
  </si>
  <si>
    <t>Пільгове перевезення (170102)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</si>
</sst>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19400325"/>
        <c:axId val="40385198"/>
      </c:bar3D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27922463"/>
        <c:axId val="49975576"/>
      </c:bar3D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47127001"/>
        <c:axId val="21489826"/>
      </c:bar3D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59190707"/>
        <c:axId val="62954316"/>
      </c:bar3D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29717933"/>
        <c:axId val="66134806"/>
      </c:bar3D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34806"/>
        <c:crosses val="autoZero"/>
        <c:auto val="1"/>
        <c:lblOffset val="100"/>
        <c:tickLblSkip val="2"/>
        <c:noMultiLvlLbl val="0"/>
      </c:catAx>
      <c:valAx>
        <c:axId val="6613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58342343"/>
        <c:axId val="55319040"/>
      </c:bar3D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28109313"/>
        <c:axId val="51657226"/>
      </c:bar3D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62261851"/>
        <c:axId val="23485748"/>
      </c:bar3D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10045141"/>
        <c:axId val="23297406"/>
      </c:bar3D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:C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</f>
        <v>206566.2</v>
      </c>
      <c r="E6" s="3">
        <f>D6/D145*100</f>
        <v>38.807224660334256</v>
      </c>
      <c r="F6" s="3">
        <f>D6/B6*100</f>
        <v>87.80866650966776</v>
      </c>
      <c r="G6" s="3">
        <f aca="true" t="shared" si="0" ref="G6:G43">D6/C6*100</f>
        <v>56.940865532514536</v>
      </c>
      <c r="H6" s="3">
        <f>B6-D6</f>
        <v>28679.599999999977</v>
      </c>
      <c r="I6" s="3">
        <f aca="true" t="shared" si="1" ref="I6:I43">C6-D6</f>
        <v>156206.99999999994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</f>
        <v>105853.20000000001</v>
      </c>
      <c r="E7" s="107">
        <f>D7/D6*100</f>
        <v>51.24420161672142</v>
      </c>
      <c r="F7" s="107">
        <f>D7/B7*100</f>
        <v>88.93948852727885</v>
      </c>
      <c r="G7" s="107">
        <f>D7/C7*100</f>
        <v>60.857416848917204</v>
      </c>
      <c r="H7" s="107">
        <f>B7-D7</f>
        <v>13163.899999999994</v>
      </c>
      <c r="I7" s="107">
        <f t="shared" si="1"/>
        <v>68083.19999999998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</f>
        <v>157436.89999999997</v>
      </c>
      <c r="E8" s="1">
        <f>D8/D6*100</f>
        <v>76.21619606692671</v>
      </c>
      <c r="F8" s="1">
        <f>D8/B8*100</f>
        <v>90.08996584937098</v>
      </c>
      <c r="G8" s="1">
        <f t="shared" si="0"/>
        <v>57.20424723738085</v>
      </c>
      <c r="H8" s="1">
        <f>B8-D8</f>
        <v>17318.300000000047</v>
      </c>
      <c r="I8" s="1">
        <f t="shared" si="1"/>
        <v>117782.00000000006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0.004356956752847271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</f>
        <v>10149.799999999997</v>
      </c>
      <c r="E10" s="1">
        <f>D10/D6*100</f>
        <v>4.913582183338802</v>
      </c>
      <c r="F10" s="1">
        <f aca="true" t="shared" si="3" ref="F10:F41">D10/B10*100</f>
        <v>78.55335154671886</v>
      </c>
      <c r="G10" s="1">
        <f t="shared" si="0"/>
        <v>45.90675543655244</v>
      </c>
      <c r="H10" s="1">
        <f t="shared" si="2"/>
        <v>2771.100000000002</v>
      </c>
      <c r="I10" s="1">
        <f t="shared" si="1"/>
        <v>11959.800000000001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</f>
        <v>36829.20000000001</v>
      </c>
      <c r="E11" s="1">
        <f>D11/D6*100</f>
        <v>17.829247960218083</v>
      </c>
      <c r="F11" s="1">
        <f t="shared" si="3"/>
        <v>83.49569589948563</v>
      </c>
      <c r="G11" s="1">
        <f t="shared" si="0"/>
        <v>59.97664719513926</v>
      </c>
      <c r="H11" s="1">
        <f t="shared" si="2"/>
        <v>7279.899999999987</v>
      </c>
      <c r="I11" s="1">
        <f t="shared" si="1"/>
        <v>24576.699999999983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</f>
        <v>185.2</v>
      </c>
      <c r="E12" s="1">
        <f>D12/D6*100</f>
        <v>0.0896564878474794</v>
      </c>
      <c r="F12" s="1">
        <f t="shared" si="3"/>
        <v>74.85852869846403</v>
      </c>
      <c r="G12" s="1">
        <f t="shared" si="0"/>
        <v>62.54643701452213</v>
      </c>
      <c r="H12" s="1">
        <f t="shared" si="2"/>
        <v>62.20000000000002</v>
      </c>
      <c r="I12" s="1">
        <f t="shared" si="1"/>
        <v>110.89999999999998</v>
      </c>
    </row>
    <row r="13" spans="1:9" ht="18.75" thickBot="1">
      <c r="A13" s="29" t="s">
        <v>35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1956.1000000000392</v>
      </c>
      <c r="E13" s="1">
        <f>D13/D6*100</f>
        <v>0.9469603449160797</v>
      </c>
      <c r="F13" s="1">
        <f t="shared" si="3"/>
        <v>61.358218318696736</v>
      </c>
      <c r="G13" s="1">
        <f t="shared" si="0"/>
        <v>52.90331304935959</v>
      </c>
      <c r="H13" s="1">
        <f t="shared" si="2"/>
        <v>1231.8999999999403</v>
      </c>
      <c r="I13" s="1">
        <f t="shared" si="1"/>
        <v>1741.3999999999012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</f>
        <v>126596.59999999996</v>
      </c>
      <c r="E18" s="3">
        <f>D18/D145*100</f>
        <v>23.783478117109528</v>
      </c>
      <c r="F18" s="3">
        <f>D18/B18*100</f>
        <v>82.25643384741734</v>
      </c>
      <c r="G18" s="3">
        <f t="shared" si="0"/>
        <v>51.753873877409504</v>
      </c>
      <c r="H18" s="3">
        <f>B18-D18</f>
        <v>27308.200000000026</v>
      </c>
      <c r="I18" s="3">
        <f t="shared" si="1"/>
        <v>118016.20000000006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</f>
        <v>115011.10000000002</v>
      </c>
      <c r="E19" s="107">
        <f>D19/D18*100</f>
        <v>90.84849040179598</v>
      </c>
      <c r="F19" s="107">
        <f t="shared" si="3"/>
        <v>85.99745173017654</v>
      </c>
      <c r="G19" s="107">
        <f t="shared" si="0"/>
        <v>61.6618021093807</v>
      </c>
      <c r="H19" s="107">
        <f t="shared" si="2"/>
        <v>18726.699999999968</v>
      </c>
      <c r="I19" s="107">
        <f t="shared" si="1"/>
        <v>71508.09999999999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</f>
        <v>98972.29999999996</v>
      </c>
      <c r="E20" s="1">
        <f>D20/D18*100</f>
        <v>78.17927179718886</v>
      </c>
      <c r="F20" s="1">
        <f t="shared" si="3"/>
        <v>82.17171721364895</v>
      </c>
      <c r="G20" s="1">
        <f t="shared" si="0"/>
        <v>51.85186543451711</v>
      </c>
      <c r="H20" s="1">
        <f t="shared" si="2"/>
        <v>21473.400000000038</v>
      </c>
      <c r="I20" s="1">
        <f t="shared" si="1"/>
        <v>91902.80000000005</v>
      </c>
    </row>
    <row r="21" spans="1:9" ht="18">
      <c r="A21" s="29" t="s">
        <v>2</v>
      </c>
      <c r="B21" s="49">
        <f>7853.6+143.1</f>
        <v>7996.700000000001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</f>
        <v>4939.4</v>
      </c>
      <c r="E21" s="1">
        <f>D21/D18*100</f>
        <v>3.9016845634084967</v>
      </c>
      <c r="F21" s="1">
        <f t="shared" si="3"/>
        <v>61.76797929145772</v>
      </c>
      <c r="G21" s="1">
        <f t="shared" si="0"/>
        <v>38.00327760381002</v>
      </c>
      <c r="H21" s="1">
        <f t="shared" si="2"/>
        <v>3057.300000000001</v>
      </c>
      <c r="I21" s="1">
        <f t="shared" si="1"/>
        <v>8057.9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</f>
        <v>1870.5</v>
      </c>
      <c r="E22" s="1">
        <f>D22/D18*100</f>
        <v>1.4775278325010313</v>
      </c>
      <c r="F22" s="1">
        <f t="shared" si="3"/>
        <v>87.62765857771949</v>
      </c>
      <c r="G22" s="1">
        <f t="shared" si="0"/>
        <v>57.49546614207113</v>
      </c>
      <c r="H22" s="1">
        <f t="shared" si="2"/>
        <v>264.0999999999999</v>
      </c>
      <c r="I22" s="1">
        <f t="shared" si="1"/>
        <v>1382.8000000000002</v>
      </c>
    </row>
    <row r="23" spans="1:9" ht="18">
      <c r="A23" s="29" t="s">
        <v>0</v>
      </c>
      <c r="B23" s="49">
        <f>14394.6+48.8</f>
        <v>14443.4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</f>
        <v>13343.1</v>
      </c>
      <c r="E23" s="1">
        <f>D23/D18*100</f>
        <v>10.53985652063326</v>
      </c>
      <c r="F23" s="1">
        <f t="shared" si="3"/>
        <v>92.38198762064334</v>
      </c>
      <c r="G23" s="1">
        <f t="shared" si="0"/>
        <v>52.07469851305467</v>
      </c>
      <c r="H23" s="1">
        <f t="shared" si="2"/>
        <v>1100.2999999999993</v>
      </c>
      <c r="I23" s="1">
        <f t="shared" si="1"/>
        <v>12279.9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0.6109958719270504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7981.299999999992</v>
      </c>
      <c r="C25" s="50">
        <f>C18-C20-C21-C22-C23-C24</f>
        <v>10336.000000000005</v>
      </c>
      <c r="D25" s="50">
        <f>D18-D20-D21-D22-D23-D24</f>
        <v>6697.800000000001</v>
      </c>
      <c r="E25" s="1">
        <f>D25/D18*100</f>
        <v>5.290663414341304</v>
      </c>
      <c r="F25" s="1">
        <f t="shared" si="3"/>
        <v>83.91865986744024</v>
      </c>
      <c r="G25" s="1">
        <f t="shared" si="0"/>
        <v>64.80069659442722</v>
      </c>
      <c r="H25" s="1">
        <f t="shared" si="2"/>
        <v>1283.499999999991</v>
      </c>
      <c r="I25" s="1">
        <f t="shared" si="1"/>
        <v>3638.2000000000044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</f>
        <v>26504.6</v>
      </c>
      <c r="E33" s="3">
        <f>D33/D145*100</f>
        <v>4.97937206925574</v>
      </c>
      <c r="F33" s="3">
        <f>D33/B33*100</f>
        <v>88.11281802375642</v>
      </c>
      <c r="G33" s="3">
        <f t="shared" si="0"/>
        <v>59.16746845135381</v>
      </c>
      <c r="H33" s="3">
        <f t="shared" si="2"/>
        <v>3575.7000000000007</v>
      </c>
      <c r="I33" s="3">
        <f t="shared" si="1"/>
        <v>18291.299999999996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</f>
        <v>18985.9</v>
      </c>
      <c r="E34" s="1">
        <f>D34/D33*100</f>
        <v>71.6324713445968</v>
      </c>
      <c r="F34" s="1">
        <f t="shared" si="3"/>
        <v>88.4196064733962</v>
      </c>
      <c r="G34" s="1">
        <f t="shared" si="0"/>
        <v>59.01557303161232</v>
      </c>
      <c r="H34" s="1">
        <f t="shared" si="2"/>
        <v>2486.5999999999985</v>
      </c>
      <c r="I34" s="1">
        <f t="shared" si="1"/>
        <v>13185.099999999999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</f>
        <v>1257.2</v>
      </c>
      <c r="E36" s="1">
        <f>D36/D33*100</f>
        <v>4.743327573326895</v>
      </c>
      <c r="F36" s="1">
        <f t="shared" si="3"/>
        <v>76.76619649508457</v>
      </c>
      <c r="G36" s="1">
        <f t="shared" si="0"/>
        <v>47.01570680628272</v>
      </c>
      <c r="H36" s="1">
        <f t="shared" si="2"/>
        <v>380.5</v>
      </c>
      <c r="I36" s="1">
        <f t="shared" si="1"/>
        <v>1416.8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1.3197709076914952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0.06413980969341171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5894.699999999997</v>
      </c>
      <c r="E39" s="1">
        <f>D39/D33*100</f>
        <v>22.240290364691404</v>
      </c>
      <c r="F39" s="1">
        <f t="shared" si="3"/>
        <v>90.67932190874684</v>
      </c>
      <c r="G39" s="1">
        <f t="shared" si="0"/>
        <v>62.788393941330625</v>
      </c>
      <c r="H39" s="1">
        <f>B39-D39</f>
        <v>605.9000000000024</v>
      </c>
      <c r="I39" s="1">
        <f t="shared" si="1"/>
        <v>3493.4999999999964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</f>
        <v>469.5</v>
      </c>
      <c r="E43" s="3">
        <f>D43/D145*100</f>
        <v>0.08820413009498616</v>
      </c>
      <c r="F43" s="3">
        <f>D43/B43*100</f>
        <v>84.01932712956337</v>
      </c>
      <c r="G43" s="3">
        <f t="shared" si="0"/>
        <v>57.33300769324704</v>
      </c>
      <c r="H43" s="3">
        <f t="shared" si="2"/>
        <v>89.29999999999995</v>
      </c>
      <c r="I43" s="3">
        <f t="shared" si="1"/>
        <v>349.4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</f>
        <v>3916.3999999999996</v>
      </c>
      <c r="E45" s="3">
        <f>D45/D145*100</f>
        <v>0.7357671035229049</v>
      </c>
      <c r="F45" s="3">
        <f>D45/B45*100</f>
        <v>83.98704724325017</v>
      </c>
      <c r="G45" s="3">
        <f aca="true" t="shared" si="4" ref="G45:G75">D45/C45*100</f>
        <v>52.13178036605656</v>
      </c>
      <c r="H45" s="3">
        <f>B45-D45</f>
        <v>746.7000000000007</v>
      </c>
      <c r="I45" s="3">
        <f aca="true" t="shared" si="5" ref="I45:I76">C45-D45</f>
        <v>3596.1000000000013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</f>
        <v>3356.8</v>
      </c>
      <c r="E46" s="1">
        <f>D46/D45*100</f>
        <v>85.71136758247371</v>
      </c>
      <c r="F46" s="1">
        <f aca="true" t="shared" si="6" ref="F46:F73">D46/B46*100</f>
        <v>83.44229287330036</v>
      </c>
      <c r="G46" s="1">
        <f t="shared" si="4"/>
        <v>51.48071466912047</v>
      </c>
      <c r="H46" s="1">
        <f aca="true" t="shared" si="7" ref="H46:H73">B46-D46</f>
        <v>666.0999999999999</v>
      </c>
      <c r="I46" s="1">
        <f t="shared" si="5"/>
        <v>3163.7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0.017873557348585437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</f>
        <v>31.700000000000003</v>
      </c>
      <c r="E48" s="1">
        <f>D48/D45*100</f>
        <v>0.8094168113573691</v>
      </c>
      <c r="F48" s="1">
        <f t="shared" si="6"/>
        <v>80.45685279187819</v>
      </c>
      <c r="G48" s="1">
        <f t="shared" si="4"/>
        <v>52.657807308970106</v>
      </c>
      <c r="H48" s="1">
        <f t="shared" si="7"/>
        <v>7.699999999999996</v>
      </c>
      <c r="I48" s="1">
        <f t="shared" si="5"/>
        <v>28.5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7.741803697273005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5.719538351547328</v>
      </c>
      <c r="F50" s="1">
        <f t="shared" si="6"/>
        <v>79.51721689740835</v>
      </c>
      <c r="G50" s="1">
        <f t="shared" si="4"/>
        <v>57.09915880703518</v>
      </c>
      <c r="H50" s="1">
        <f t="shared" si="7"/>
        <v>57.70000000000073</v>
      </c>
      <c r="I50" s="1">
        <f t="shared" si="5"/>
        <v>168.30000000000143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</f>
        <v>8124.700000000003</v>
      </c>
      <c r="E51" s="3">
        <f>D51/D145*100</f>
        <v>1.5263729409642905</v>
      </c>
      <c r="F51" s="3">
        <f>D51/B51*100</f>
        <v>84.85060520297016</v>
      </c>
      <c r="G51" s="3">
        <f t="shared" si="4"/>
        <v>54.720628249683465</v>
      </c>
      <c r="H51" s="3">
        <f>B51-D51</f>
        <v>1450.5999999999985</v>
      </c>
      <c r="I51" s="3">
        <f t="shared" si="5"/>
        <v>6722.899999999998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</f>
        <v>5247.1</v>
      </c>
      <c r="E52" s="1">
        <f>D52/D51*100</f>
        <v>64.58207687668465</v>
      </c>
      <c r="F52" s="1">
        <f t="shared" si="6"/>
        <v>89.86914671325317</v>
      </c>
      <c r="G52" s="1">
        <f t="shared" si="4"/>
        <v>56.00490980894439</v>
      </c>
      <c r="H52" s="1">
        <f t="shared" si="7"/>
        <v>591.5</v>
      </c>
      <c r="I52" s="1">
        <f t="shared" si="5"/>
        <v>4121.9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1.4905165729196153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5.013108176301894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2349.200000000002</v>
      </c>
      <c r="E56" s="1">
        <f>D56/D51*100</f>
        <v>28.91429837409383</v>
      </c>
      <c r="F56" s="1">
        <f t="shared" si="6"/>
        <v>74.6915935393616</v>
      </c>
      <c r="G56" s="1">
        <f t="shared" si="4"/>
        <v>52.279959942138674</v>
      </c>
      <c r="H56" s="1">
        <f t="shared" si="7"/>
        <v>795.9999999999986</v>
      </c>
      <c r="I56" s="1">
        <f>C56-D56</f>
        <v>2144.299999999999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D58/D145*100</f>
        <v>0.4035221534207045</v>
      </c>
      <c r="F58" s="3">
        <f>D58/B58*100</f>
        <v>55.52424775100816</v>
      </c>
      <c r="G58" s="3">
        <f t="shared" si="4"/>
        <v>38.17131686511462</v>
      </c>
      <c r="H58" s="3">
        <f>B58-D58</f>
        <v>1720.5000000000005</v>
      </c>
      <c r="I58" s="3">
        <f t="shared" si="5"/>
        <v>3479.1000000000004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81.96046954951338</v>
      </c>
      <c r="G59" s="1">
        <f t="shared" si="4"/>
        <v>52.12148280482357</v>
      </c>
      <c r="H59" s="1">
        <f t="shared" si="7"/>
        <v>179.80000000000018</v>
      </c>
      <c r="I59" s="1">
        <f t="shared" si="5"/>
        <v>750.4000000000001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11.201638810000468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</f>
        <v>805.1</v>
      </c>
      <c r="E62" s="1">
        <f>D62/D58*100</f>
        <v>37.483123050421355</v>
      </c>
      <c r="F62" s="1">
        <f>D62/B62*100</f>
        <v>38.52706130066516</v>
      </c>
      <c r="G62" s="1">
        <f t="shared" si="4"/>
        <v>26.057546040068612</v>
      </c>
      <c r="H62" s="1">
        <f t="shared" si="7"/>
        <v>1284.6000000000004</v>
      </c>
      <c r="I62" s="1">
        <f t="shared" si="5"/>
        <v>2284.6000000000004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101.69999999999959</v>
      </c>
      <c r="E63" s="1">
        <f>D63/D58*100</f>
        <v>4.734857302481475</v>
      </c>
      <c r="F63" s="1">
        <f t="shared" si="6"/>
        <v>53.30188679245279</v>
      </c>
      <c r="G63" s="1">
        <f t="shared" si="4"/>
        <v>49.5372625426205</v>
      </c>
      <c r="H63" s="1">
        <f t="shared" si="7"/>
        <v>89.0999999999998</v>
      </c>
      <c r="I63" s="1">
        <f t="shared" si="5"/>
        <v>103.5999999999998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0.04570833834315258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</f>
        <v>27338</v>
      </c>
      <c r="E89" s="3">
        <f>D89/D145*100</f>
        <v>5.135941445232656</v>
      </c>
      <c r="F89" s="3">
        <f aca="true" t="shared" si="10" ref="F89:F95">D89/B89*100</f>
        <v>82.35379174473879</v>
      </c>
      <c r="G89" s="3">
        <f t="shared" si="8"/>
        <v>54.18454616627192</v>
      </c>
      <c r="H89" s="3">
        <f aca="true" t="shared" si="11" ref="H89:H95">B89-D89</f>
        <v>5857.800000000003</v>
      </c>
      <c r="I89" s="3">
        <f t="shared" si="9"/>
        <v>23115.5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</f>
        <v>23430.900000000005</v>
      </c>
      <c r="E90" s="1">
        <f>D90/D89*100</f>
        <v>85.70817177555054</v>
      </c>
      <c r="F90" s="1">
        <f t="shared" si="10"/>
        <v>86.25654353892257</v>
      </c>
      <c r="G90" s="1">
        <f t="shared" si="8"/>
        <v>56.70540459434083</v>
      </c>
      <c r="H90" s="1">
        <f t="shared" si="11"/>
        <v>3733.2999999999956</v>
      </c>
      <c r="I90" s="1">
        <f t="shared" si="9"/>
        <v>17889.499999999996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</f>
        <v>1003.4999999999999</v>
      </c>
      <c r="E91" s="1">
        <f>D91/D89*100</f>
        <v>3.6707147560172646</v>
      </c>
      <c r="F91" s="1">
        <f t="shared" si="10"/>
        <v>69.33600497478062</v>
      </c>
      <c r="G91" s="1">
        <f t="shared" si="8"/>
        <v>38.969360413187836</v>
      </c>
      <c r="H91" s="1">
        <f t="shared" si="11"/>
        <v>443.80000000000007</v>
      </c>
      <c r="I91" s="1">
        <f t="shared" si="9"/>
        <v>1571.6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2903.599999999995</v>
      </c>
      <c r="E93" s="1">
        <f>D93/D89*100</f>
        <v>10.6211134684322</v>
      </c>
      <c r="F93" s="1">
        <f t="shared" si="10"/>
        <v>63.337914185371666</v>
      </c>
      <c r="G93" s="1">
        <f>D93/C93*100</f>
        <v>44.275693809088075</v>
      </c>
      <c r="H93" s="1">
        <f t="shared" si="11"/>
        <v>1680.700000000007</v>
      </c>
      <c r="I93" s="1">
        <f>C93-D93</f>
        <v>3654.4000000000033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</f>
        <v>34320.200000000004</v>
      </c>
      <c r="E94" s="121">
        <f>D94/D145*100</f>
        <v>6.447674942888061</v>
      </c>
      <c r="F94" s="125">
        <f t="shared" si="10"/>
        <v>92.07395921082991</v>
      </c>
      <c r="G94" s="120">
        <f>D94/C94*100</f>
        <v>66.81202220046217</v>
      </c>
      <c r="H94" s="126">
        <f t="shared" si="11"/>
        <v>2954.399999999994</v>
      </c>
      <c r="I94" s="121">
        <f>C94-D94</f>
        <v>17048.1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</f>
        <v>2520.5</v>
      </c>
      <c r="E95" s="133">
        <f>D95/D94*100</f>
        <v>7.344071421495212</v>
      </c>
      <c r="F95" s="134">
        <f t="shared" si="10"/>
        <v>77.96164553046707</v>
      </c>
      <c r="G95" s="135">
        <f>D95/C95*100</f>
        <v>51.55767381921574</v>
      </c>
      <c r="H95" s="124">
        <f t="shared" si="11"/>
        <v>712.5</v>
      </c>
      <c r="I95" s="96">
        <f>C95-D95</f>
        <v>2368.2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</f>
        <v>3610.3999999999996</v>
      </c>
      <c r="E101" s="25">
        <f>D101/D145*100</f>
        <v>0.6782794276782492</v>
      </c>
      <c r="F101" s="25">
        <f>D101/B101*100</f>
        <v>56.45307564812207</v>
      </c>
      <c r="G101" s="25">
        <f aca="true" t="shared" si="12" ref="G101:G143">D101/C101*100</f>
        <v>34.710712019535826</v>
      </c>
      <c r="H101" s="25">
        <f aca="true" t="shared" si="13" ref="H101:H106">B101-D101</f>
        <v>2785.000000000001</v>
      </c>
      <c r="I101" s="25">
        <f aca="true" t="shared" si="14" ref="I101:I143">C101-D101</f>
        <v>6791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</f>
        <v>3254.9</v>
      </c>
      <c r="E103" s="1">
        <f>D103/D101*100</f>
        <v>90.15344560159541</v>
      </c>
      <c r="F103" s="1">
        <f aca="true" t="shared" si="15" ref="F103:F143">D103/B103*100</f>
        <v>56.55777584708949</v>
      </c>
      <c r="G103" s="1">
        <f t="shared" si="12"/>
        <v>34.757119822311445</v>
      </c>
      <c r="H103" s="1">
        <f t="shared" si="13"/>
        <v>2500.1</v>
      </c>
      <c r="I103" s="1">
        <f t="shared" si="14"/>
        <v>6109.800000000001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355.49999999999955</v>
      </c>
      <c r="E105" s="96">
        <f>D105/D101*100</f>
        <v>9.846554398404598</v>
      </c>
      <c r="F105" s="96">
        <f t="shared" si="15"/>
        <v>55.51217988757015</v>
      </c>
      <c r="G105" s="96">
        <f t="shared" si="12"/>
        <v>34.29150188096845</v>
      </c>
      <c r="H105" s="96">
        <f>B105-D105</f>
        <v>284.900000000001</v>
      </c>
      <c r="I105" s="96">
        <f t="shared" si="14"/>
        <v>681.1999999999994</v>
      </c>
    </row>
    <row r="106" spans="1:9" s="2" customFormat="1" ht="26.25" customHeight="1" thickBot="1">
      <c r="A106" s="92" t="s">
        <v>36</v>
      </c>
      <c r="B106" s="93">
        <f>SUM(B107:B142)-B114-B118+B143-B134-B135-B108-B111-B121-B122-B132</f>
        <v>119122.79999999997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92450.2</v>
      </c>
      <c r="E106" s="94">
        <f>D106/D145*100</f>
        <v>17.368454671155465</v>
      </c>
      <c r="F106" s="94">
        <f>D106/B106*100</f>
        <v>77.60915626563514</v>
      </c>
      <c r="G106" s="94">
        <f t="shared" si="12"/>
        <v>53.415894270847176</v>
      </c>
      <c r="H106" s="94">
        <f t="shared" si="13"/>
        <v>26672.599999999977</v>
      </c>
      <c r="I106" s="94">
        <f t="shared" si="14"/>
        <v>80625.99999999999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</f>
        <v>724.4000000000001</v>
      </c>
      <c r="E107" s="6">
        <f>D107/D106*100</f>
        <v>0.7835569852742342</v>
      </c>
      <c r="F107" s="6">
        <f t="shared" si="15"/>
        <v>59.469665873081034</v>
      </c>
      <c r="G107" s="6">
        <f t="shared" si="12"/>
        <v>40.24891654628293</v>
      </c>
      <c r="H107" s="6">
        <f aca="true" t="shared" si="16" ref="H107:H143">B107-D107</f>
        <v>493.6999999999998</v>
      </c>
      <c r="I107" s="6">
        <f t="shared" si="14"/>
        <v>1075.3999999999999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</f>
        <v>200.1</v>
      </c>
      <c r="E109" s="6">
        <f>D109/D106*100</f>
        <v>0.21644085139891528</v>
      </c>
      <c r="F109" s="6">
        <f>D109/B109*100</f>
        <v>32.37864077669903</v>
      </c>
      <c r="G109" s="6">
        <f t="shared" si="12"/>
        <v>22.139853949988936</v>
      </c>
      <c r="H109" s="6">
        <f t="shared" si="16"/>
        <v>417.9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0.026825252946992003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0.041427709188298134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</f>
        <v>793.8000000000002</v>
      </c>
      <c r="E113" s="6">
        <f>D113/D106*100</f>
        <v>0.8586244269888008</v>
      </c>
      <c r="F113" s="6">
        <f t="shared" si="15"/>
        <v>77.07544421788525</v>
      </c>
      <c r="G113" s="6">
        <f t="shared" si="12"/>
        <v>51.79771615008158</v>
      </c>
      <c r="H113" s="6">
        <f t="shared" si="16"/>
        <v>236.0999999999999</v>
      </c>
      <c r="I113" s="6">
        <f t="shared" si="14"/>
        <v>738.6999999999998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0.03893988331014968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0.0639263084341624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0.15868002448885998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0.43082654228979494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0.7954552829523355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</f>
        <v>1383.6000000000001</v>
      </c>
      <c r="E123" s="19">
        <f>D123/D106*100</f>
        <v>1.4965895152200863</v>
      </c>
      <c r="F123" s="6">
        <f t="shared" si="15"/>
        <v>85.7195960597237</v>
      </c>
      <c r="G123" s="6">
        <f t="shared" si="12"/>
        <v>47.16067898288909</v>
      </c>
      <c r="H123" s="6">
        <f t="shared" si="16"/>
        <v>230.49999999999977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0.14050807894412343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0.002163326850563871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0.10351518979948124</v>
      </c>
      <c r="F127" s="6">
        <f t="shared" si="15"/>
        <v>12.875016816897618</v>
      </c>
      <c r="G127" s="6">
        <f t="shared" si="12"/>
        <v>12.53766540023582</v>
      </c>
      <c r="H127" s="6">
        <f t="shared" si="16"/>
        <v>647.5999999999999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8.7+23.6+6.2+5.1+38.5+4.6+4.8+8.6+12.9+2.8+0.1+16.3+3+2.5+6.2-0.2+39.7+9.9+9.5+37.2+8.4+10.6+4.5</f>
        <v>263.5</v>
      </c>
      <c r="E128" s="19">
        <f>D128/D106*100</f>
        <v>0.28501831256179</v>
      </c>
      <c r="F128" s="6">
        <f t="shared" si="15"/>
        <v>52.66839896062362</v>
      </c>
      <c r="G128" s="6">
        <f t="shared" si="12"/>
        <v>40.53846153846154</v>
      </c>
      <c r="H128" s="6">
        <f t="shared" si="16"/>
        <v>236.8</v>
      </c>
      <c r="I128" s="6">
        <f t="shared" si="14"/>
        <v>386.5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0.03807455256992413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f>265.1+39.2</f>
        <v>304.3</v>
      </c>
      <c r="C131" s="60">
        <f>265.1+39.2</f>
        <v>304.3</v>
      </c>
      <c r="D131" s="83">
        <f>59.9+7.6+10.7+6.3+5.3+38.1+4+0.1+1.7+3.6+39.2+1.5</f>
        <v>178</v>
      </c>
      <c r="E131" s="19">
        <f>D131/D106*100</f>
        <v>0.19253608970018454</v>
      </c>
      <c r="F131" s="6">
        <f t="shared" si="15"/>
        <v>58.49490634242523</v>
      </c>
      <c r="G131" s="6">
        <f>D131/C131*100</f>
        <v>58.49490634242523</v>
      </c>
      <c r="H131" s="6">
        <f t="shared" si="16"/>
        <v>126.30000000000001</v>
      </c>
      <c r="I131" s="6">
        <f t="shared" si="14"/>
        <v>126.30000000000001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>
        <f>D132/D131*100</f>
        <v>30.89887640449438</v>
      </c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</f>
        <v>574.5</v>
      </c>
      <c r="E133" s="19">
        <f>D133/D106*100</f>
        <v>0.6214156378244721</v>
      </c>
      <c r="F133" s="6">
        <f t="shared" si="15"/>
        <v>87.72331653687586</v>
      </c>
      <c r="G133" s="6">
        <f t="shared" si="12"/>
        <v>58.283453383382366</v>
      </c>
      <c r="H133" s="6">
        <f t="shared" si="16"/>
        <v>80.39999999999998</v>
      </c>
      <c r="I133" s="6">
        <f t="shared" si="14"/>
        <v>411.19999999999993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86.26631853785904</v>
      </c>
      <c r="F134" s="1">
        <f aca="true" t="shared" si="17" ref="F134:F142">D134/B134*100</f>
        <v>86.90163072067337</v>
      </c>
      <c r="G134" s="1">
        <f t="shared" si="12"/>
        <v>58.39519264757867</v>
      </c>
      <c r="H134" s="1">
        <f t="shared" si="16"/>
        <v>74.69999999999982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</f>
        <v>21.5</v>
      </c>
      <c r="E135" s="1">
        <f>D135/D133*100</f>
        <v>3.742384682332463</v>
      </c>
      <c r="F135" s="1">
        <f t="shared" si="17"/>
        <v>97.28506787330316</v>
      </c>
      <c r="G135" s="1">
        <f>D135/C135*100</f>
        <v>81.74904942965779</v>
      </c>
      <c r="H135" s="1">
        <f t="shared" si="16"/>
        <v>0.6000000000000014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0.21633268505638711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119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109</v>
      </c>
      <c r="B138" s="80">
        <f>2550+1900</f>
        <v>4450</v>
      </c>
      <c r="C138" s="60">
        <f>6500-2076-424+9200</f>
        <v>13200</v>
      </c>
      <c r="D138" s="83">
        <f>241.3+64.6+48.1+278.9</f>
        <v>632.9</v>
      </c>
      <c r="E138" s="19">
        <f>D138/D106*100</f>
        <v>0.684584781860937</v>
      </c>
      <c r="F138" s="112">
        <f t="shared" si="17"/>
        <v>14.222471910112358</v>
      </c>
      <c r="G138" s="6">
        <f t="shared" si="12"/>
        <v>4.79469696969697</v>
      </c>
      <c r="H138" s="6">
        <f t="shared" si="16"/>
        <v>3817.1</v>
      </c>
      <c r="I138" s="6">
        <f t="shared" si="14"/>
        <v>12567.1</v>
      </c>
    </row>
    <row r="139" spans="1:9" s="2" customFormat="1" ht="18.75">
      <c r="A139" s="23" t="s">
        <v>114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3.424113739072496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27</v>
      </c>
      <c r="B140" s="80">
        <f>4188+2094</f>
        <v>6282</v>
      </c>
      <c r="C140" s="60">
        <v>8376</v>
      </c>
      <c r="D140" s="83">
        <f>2094+2094</f>
        <v>4188</v>
      </c>
      <c r="E140" s="19">
        <f>D140/D106*100</f>
        <v>4.530006425080747</v>
      </c>
      <c r="F140" s="112">
        <f t="shared" si="17"/>
        <v>66.66666666666666</v>
      </c>
      <c r="G140" s="6">
        <f t="shared" si="12"/>
        <v>50</v>
      </c>
      <c r="H140" s="6">
        <f t="shared" si="16"/>
        <v>2094</v>
      </c>
      <c r="I140" s="6">
        <f t="shared" si="14"/>
        <v>4188</v>
      </c>
    </row>
    <row r="141" spans="1:12" s="2" customFormat="1" ht="18.75" customHeight="1">
      <c r="A141" s="17" t="s">
        <v>99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0.5821512554867377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65</v>
      </c>
      <c r="B142" s="80">
        <f>72594.9+6122.7</f>
        <v>78717.59999999999</v>
      </c>
      <c r="C142" s="60">
        <f>91632.1+2530-27+23.1+959.5+13590.1</f>
        <v>108707.80000000002</v>
      </c>
      <c r="D142" s="83">
        <f>500.9+20883.8+13804+7506.8+2189.4+1247.6+18786.6</f>
        <v>64919.1</v>
      </c>
      <c r="E142" s="19">
        <f>D142/D106*100</f>
        <v>70.22061607222051</v>
      </c>
      <c r="F142" s="6">
        <f t="shared" si="17"/>
        <v>82.47088325863594</v>
      </c>
      <c r="G142" s="6">
        <f t="shared" si="12"/>
        <v>59.71889781598008</v>
      </c>
      <c r="H142" s="6">
        <f t="shared" si="16"/>
        <v>13798.499999999993</v>
      </c>
      <c r="I142" s="6">
        <f t="shared" si="14"/>
        <v>43788.70000000002</v>
      </c>
      <c r="K142" s="103"/>
      <c r="L142" s="45"/>
    </row>
    <row r="143" spans="1:12" s="2" customFormat="1" ht="18.75">
      <c r="A143" s="17" t="s">
        <v>103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</f>
        <v>12987.099999999997</v>
      </c>
      <c r="E143" s="19">
        <f>D143/D106*100</f>
        <v>14.047671070479023</v>
      </c>
      <c r="F143" s="6">
        <f t="shared" si="15"/>
        <v>87.49999999999997</v>
      </c>
      <c r="G143" s="6">
        <f t="shared" si="12"/>
        <v>58.333857362307626</v>
      </c>
      <c r="H143" s="6">
        <f t="shared" si="16"/>
        <v>1855.300000000003</v>
      </c>
      <c r="I143" s="6">
        <f t="shared" si="14"/>
        <v>9276.300000000005</v>
      </c>
      <c r="K143" s="45"/>
      <c r="L143" s="45"/>
    </row>
    <row r="144" spans="1:12" s="2" customFormat="1" ht="19.5" thickBot="1">
      <c r="A144" s="41" t="s">
        <v>37</v>
      </c>
      <c r="B144" s="84">
        <f>B43+B68+B71+B76+B78+B86+B101+B106+B99+B83+B97</f>
        <v>126578.79999999997</v>
      </c>
      <c r="C144" s="84">
        <f>C43+C68+C71+C76+C78+C86+C101+C106+C99+C83+C97</f>
        <v>185191.99999999997</v>
      </c>
      <c r="D144" s="60">
        <f>D43+D68+D71+D76+D78+D86+D101+D106+D99+D83+D97</f>
        <v>96773.4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634386.8999999999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532288</v>
      </c>
      <c r="E145" s="38">
        <v>100</v>
      </c>
      <c r="F145" s="3">
        <f>D145/B145*100</f>
        <v>83.905894021456</v>
      </c>
      <c r="G145" s="3">
        <f aca="true" t="shared" si="18" ref="G145:G151">D145/C145*100</f>
        <v>55.034891025770925</v>
      </c>
      <c r="H145" s="3">
        <f aca="true" t="shared" si="19" ref="H145:H151">B145-D145</f>
        <v>102098.8999999999</v>
      </c>
      <c r="I145" s="3">
        <f aca="true" t="shared" si="20" ref="I145:I151">C145-D145</f>
        <v>434894.80000000005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308859.29999999993</v>
      </c>
      <c r="E146" s="6">
        <f>D146/D145*100</f>
        <v>58.02484745100396</v>
      </c>
      <c r="F146" s="6">
        <f aca="true" t="shared" si="21" ref="F146:F157">D146/B146*100</f>
        <v>86.90883162423872</v>
      </c>
      <c r="G146" s="6">
        <f t="shared" si="18"/>
        <v>55.3469928860155</v>
      </c>
      <c r="H146" s="6">
        <f t="shared" si="19"/>
        <v>46523.800000000105</v>
      </c>
      <c r="I146" s="18">
        <f t="shared" si="20"/>
        <v>249182.40000000002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66495.7</v>
      </c>
      <c r="C147" s="68">
        <f>C11+C23+C36+C55+C61+C91+C49+C135+C108+C111+C95+C132</f>
        <v>99794.5</v>
      </c>
      <c r="D147" s="68">
        <f>D11+D23+D36+D55+D61+D91+D49+D135+D108+D111+D95+D132</f>
        <v>56388.600000000006</v>
      </c>
      <c r="E147" s="6">
        <f>D147/D145*100</f>
        <v>10.59362600697367</v>
      </c>
      <c r="F147" s="6">
        <f t="shared" si="21"/>
        <v>84.8003705502762</v>
      </c>
      <c r="G147" s="6">
        <f t="shared" si="18"/>
        <v>56.50471719383333</v>
      </c>
      <c r="H147" s="6">
        <f t="shared" si="19"/>
        <v>10107.099999999991</v>
      </c>
      <c r="I147" s="18">
        <f t="shared" si="20"/>
        <v>43405.899999999994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12356.699999999999</v>
      </c>
      <c r="E148" s="6">
        <f>D148/D145*100</f>
        <v>2.32143125526031</v>
      </c>
      <c r="F148" s="6">
        <f t="shared" si="21"/>
        <v>79.43927636950414</v>
      </c>
      <c r="G148" s="6">
        <f t="shared" si="18"/>
        <v>47.550092932153746</v>
      </c>
      <c r="H148" s="6">
        <f t="shared" si="19"/>
        <v>3198.2000000000007</v>
      </c>
      <c r="I148" s="18">
        <f t="shared" si="20"/>
        <v>13630.000000000002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5035.700000000001</v>
      </c>
      <c r="E149" s="6">
        <f>D149/D145*100</f>
        <v>0.9460480040880126</v>
      </c>
      <c r="F149" s="6">
        <f t="shared" si="21"/>
        <v>55.752751267686726</v>
      </c>
      <c r="G149" s="6">
        <f t="shared" si="18"/>
        <v>35.15126554886987</v>
      </c>
      <c r="H149" s="6">
        <f t="shared" si="19"/>
        <v>3996.5</v>
      </c>
      <c r="I149" s="18">
        <f t="shared" si="20"/>
        <v>9290.100000000002</v>
      </c>
      <c r="K149" s="46"/>
      <c r="L149" s="102"/>
    </row>
    <row r="150" spans="1:12" ht="18.75">
      <c r="A150" s="23" t="s">
        <v>2</v>
      </c>
      <c r="B150" s="67">
        <f>B9+B21+B47+B53+B121</f>
        <v>8092.900000000001</v>
      </c>
      <c r="C150" s="67">
        <f>C9+C21+C47+C53+C121</f>
        <v>13124.6</v>
      </c>
      <c r="D150" s="67">
        <f>D9+D21+D47+D53+D121</f>
        <v>4949.099999999999</v>
      </c>
      <c r="E150" s="6">
        <f>D150/D145*100</f>
        <v>0.9297786160875315</v>
      </c>
      <c r="F150" s="6">
        <f t="shared" si="21"/>
        <v>61.15360377614946</v>
      </c>
      <c r="G150" s="6">
        <f t="shared" si="18"/>
        <v>37.70857778522774</v>
      </c>
      <c r="H150" s="6">
        <f t="shared" si="19"/>
        <v>3143.800000000001</v>
      </c>
      <c r="I150" s="18">
        <f t="shared" si="20"/>
        <v>8175.500000000001</v>
      </c>
      <c r="K150" s="46"/>
      <c r="L150" s="47"/>
    </row>
    <row r="151" spans="1:12" ht="19.5" thickBot="1">
      <c r="A151" s="23" t="s">
        <v>35</v>
      </c>
      <c r="B151" s="67">
        <f>B145-B146-B147-B148-B149-B150</f>
        <v>179828.09999999986</v>
      </c>
      <c r="C151" s="67">
        <f>C145-C146-C147-C148-C149-C150</f>
        <v>255909.5000000001</v>
      </c>
      <c r="D151" s="67">
        <f>D145-D146-D147-D148-D149-D150</f>
        <v>144698.60000000003</v>
      </c>
      <c r="E151" s="6">
        <f>D151/D145*100</f>
        <v>27.184268666586515</v>
      </c>
      <c r="F151" s="6">
        <f t="shared" si="21"/>
        <v>80.46495514327302</v>
      </c>
      <c r="G151" s="43">
        <f t="shared" si="18"/>
        <v>56.542879416356165</v>
      </c>
      <c r="H151" s="6">
        <f t="shared" si="19"/>
        <v>35129.499999999825</v>
      </c>
      <c r="I151" s="6">
        <f t="shared" si="20"/>
        <v>111210.90000000005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</f>
        <v>6218.4</v>
      </c>
      <c r="E153" s="15"/>
      <c r="F153" s="6">
        <f t="shared" si="21"/>
        <v>37.34057118151466</v>
      </c>
      <c r="G153" s="6">
        <f aca="true" t="shared" si="22" ref="G153:G162">D153/C153*100</f>
        <v>34.253041979035274</v>
      </c>
      <c r="H153" s="6">
        <f>B153-D153</f>
        <v>10434.800000000001</v>
      </c>
      <c r="I153" s="6">
        <f aca="true" t="shared" si="23" ref="I153:I162">C153-D153</f>
        <v>11935.9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</f>
        <v>3230.3</v>
      </c>
      <c r="E154" s="6"/>
      <c r="F154" s="6">
        <f t="shared" si="21"/>
        <v>26.002994493994912</v>
      </c>
      <c r="G154" s="6">
        <f t="shared" si="22"/>
        <v>19.383156820977472</v>
      </c>
      <c r="H154" s="6">
        <f aca="true" t="shared" si="24" ref="H154:H161">B154-D154</f>
        <v>9192.5</v>
      </c>
      <c r="I154" s="6">
        <f t="shared" si="23"/>
        <v>13435.2</v>
      </c>
      <c r="K154" s="46"/>
      <c r="L154" s="46"/>
    </row>
    <row r="155" spans="1:12" ht="18.75">
      <c r="A155" s="23" t="s">
        <v>61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</f>
        <v>25538.90000000001</v>
      </c>
      <c r="E155" s="6"/>
      <c r="F155" s="6">
        <f t="shared" si="21"/>
        <v>16.95840496476365</v>
      </c>
      <c r="G155" s="6">
        <f t="shared" si="22"/>
        <v>11.9245202321693</v>
      </c>
      <c r="H155" s="6">
        <f t="shared" si="24"/>
        <v>125058.40000000001</v>
      </c>
      <c r="I155" s="6">
        <f t="shared" si="23"/>
        <v>188632.40000000002</v>
      </c>
      <c r="K155" s="46"/>
      <c r="L155" s="46"/>
    </row>
    <row r="156" spans="1:12" ht="37.5">
      <c r="A156" s="23" t="s">
        <v>70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</f>
        <v>507.9000000000001</v>
      </c>
      <c r="E157" s="19"/>
      <c r="F157" s="6">
        <f t="shared" si="21"/>
        <v>4.030824418272436</v>
      </c>
      <c r="G157" s="6">
        <f t="shared" si="22"/>
        <v>3.713425066167547</v>
      </c>
      <c r="H157" s="6">
        <f t="shared" si="24"/>
        <v>12092.5</v>
      </c>
      <c r="I157" s="6">
        <f t="shared" si="23"/>
        <v>13169.5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53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68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62</v>
      </c>
      <c r="B161" s="88">
        <v>3718.8</v>
      </c>
      <c r="C161" s="89">
        <v>3718.8</v>
      </c>
      <c r="D161" s="89">
        <f>98.8+11.3+146.1+110.9-0.1+10.1+85.3+20.5+418+104.6+257.6+46.9+315.7+1.5+1.4+47.1+128.3+440+24.2+62.6+0.1</f>
        <v>2330.8999999999996</v>
      </c>
      <c r="E161" s="24"/>
      <c r="F161" s="6">
        <f>D161/B161*100</f>
        <v>62.67882112509411</v>
      </c>
      <c r="G161" s="6">
        <f t="shared" si="22"/>
        <v>62.67882112509411</v>
      </c>
      <c r="H161" s="6">
        <f t="shared" si="24"/>
        <v>1387.9000000000005</v>
      </c>
      <c r="I161" s="6">
        <f t="shared" si="23"/>
        <v>1387.9000000000005</v>
      </c>
    </row>
    <row r="162" spans="1:9" ht="19.5" thickBot="1">
      <c r="A162" s="14" t="s">
        <v>20</v>
      </c>
      <c r="B162" s="90">
        <f>B145+B153+B157+B158+B154+B161+B160+B155+B159+B156</f>
        <v>831837.9</v>
      </c>
      <c r="C162" s="90">
        <f>C145+C153+C157+C158+C154+C161+C160+C155+C159+C156</f>
        <v>1235757.7000000002</v>
      </c>
      <c r="D162" s="90">
        <f>D145+D153+D157+D158+D154+D161+D160+D155+D159+D156</f>
        <v>570918.3000000002</v>
      </c>
      <c r="E162" s="25"/>
      <c r="F162" s="3">
        <f>D162/B162*100</f>
        <v>68.6333599370743</v>
      </c>
      <c r="G162" s="3">
        <f t="shared" si="22"/>
        <v>46.199857787655304</v>
      </c>
      <c r="H162" s="3">
        <f>B162-D162</f>
        <v>260919.59999999986</v>
      </c>
      <c r="I162" s="3">
        <f t="shared" si="23"/>
        <v>664839.4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532288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532288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2015-08-05T05:05:31Z</dcterms:modified>
  <cp:category/>
  <cp:version/>
  <cp:contentType/>
  <cp:contentStatus/>
</cp:coreProperties>
</file>